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663e16194f7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82fa69a65e7b4cf5"/>
    <sheet name="Blank template" sheetId="2" r:id="R8907115836aa48d1"/>
    <sheet name="Mini example" sheetId="3" r:id="Rce25c45762b34662"/>
  </sheets>
  <definedNames>
    <definedName name="_xlnm.Print_Area" localSheetId="0">'Start here'!$A$1:$F$13</definedName>
    <definedName name="_xlnm.Print_Area" localSheetId="1">'Blank template'!$A$1:$N$33</definedName>
    <definedName name="_xlnm.Print_Titles" localSheetId="1">'Blank template'!$1:$4</definedName>
    <definedName name="_xlnm.Print_Area" localSheetId="2">'Mini example'!$A$1:$N$13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dd mmm yyyy"/>
    <numFmt numFmtId="201" formatCode="£#,##0.00;[Red]-£#,##0.00"/>
    <numFmt numFmtId="202" formatCode="0.00%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1" fontId="2" fillId="3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1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1" fontId="2" fillId="5" borderId="1" xfId="0" applyNumberFormat="1" applyFont="1" applyFill="1" applyBorder="1" applyAlignment="1" applyProtection="1">
      <alignment vertical="top" wrapText="1"/>
      <protection locked="0"/>
    </xf>
    <xf numFmtId="202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67eaea3494220" /><Relationship Type="http://schemas.openxmlformats.org/officeDocument/2006/relationships/theme" Target="/xl/theme/theme1.xml" Id="Re9315195139e4211" /><Relationship Type="http://schemas.openxmlformats.org/officeDocument/2006/relationships/sharedStrings" Target="/xl/sharedStrings.xml" Id="R0df36c4accf445e3" /><Relationship Type="http://schemas.openxmlformats.org/officeDocument/2006/relationships/worksheet" Target="/xl/worksheets/sheet1.xml" Id="R82fa69a65e7b4cf5" /><Relationship Type="http://schemas.openxmlformats.org/officeDocument/2006/relationships/worksheet" Target="/xl/worksheets/sheet2.xml" Id="R8907115836aa48d1" /><Relationship Type="http://schemas.openxmlformats.org/officeDocument/2006/relationships/worksheet" Target="/xl/worksheets/sheet3.xml" Id="Rce25c45762b34662" /></Relationships>
</file>

<file path=xl/tables/table1.xml><?xml version="1.0" encoding="utf-8"?>
<x:table xmlns:x="http://schemas.openxmlformats.org/spreadsheetml/2006/main" id="1" name="Blanktemplaterepaymentcalcul" displayName="Blanktemplaterepaymentcalcul" ref="A4:N28" headerRowCount="1" totalsRowCount="0" totalsRowShown="0">
  <x:tableColumns count="14">
    <x:tableColumn id="1" name="Line ID"/>
    <x:tableColumn id="2" name="Year / charge"/>
    <x:tableColumn id="3" name="Whole-building amount"/>
    <x:tableColumn id="4" name="Leaseholder share %"/>
    <x:tableColumn id="5" name="Demanded to leaseholder"/>
    <x:tableColumn id="6" name="Paid"/>
    <x:tableColumn id="7" name="Determined payable"/>
    <x:tableColumn id="8" name="Credits already given"/>
    <x:tableColumn id="9" name="Possible principal"/>
    <x:tableColumn id="10" name="Payment / interest start"/>
    <x:tableColumn id="11" name="Interest end"/>
    <x:tableColumn id="12" name="Rate %"/>
    <x:tableColumn id="13" name="Interest"/>
    <x:tableColumn id="14" name="Notes / 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repaymentcalcul" displayName="Miniexamplerepaymentcalcul" ref="A4:N8" headerRowCount="1" totalsRowCount="0" totalsRowShown="0">
  <x:tableColumns count="14">
    <x:tableColumn id="1" name="Line ID"/>
    <x:tableColumn id="2" name="Year / charge"/>
    <x:tableColumn id="3" name="Whole-building amount"/>
    <x:tableColumn id="4" name="Leaseholder share %"/>
    <x:tableColumn id="5" name="Demanded to leaseholder"/>
    <x:tableColumn id="6" name="Paid"/>
    <x:tableColumn id="7" name="Determined payable"/>
    <x:tableColumn id="8" name="Credits already given"/>
    <x:tableColumn id="9" name="Possible principal"/>
    <x:tableColumn id="10" name="Payment / interest start"/>
    <x:tableColumn id="11" name="Interest end"/>
    <x:tableColumn id="12" name="Rate %"/>
    <x:tableColumn id="13" name="Interest"/>
    <x:tableColumn id="14" name="Notes /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6f313744484a8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4357edad6624211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Repayment calculation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Reconcile amounts demanded, paid, determined payable, credits and interest without unexplained totals.</v>
      </c>
    </row>
    <row r="5" ht="50" customHeight="1">
      <c r="A5" s="12" t="str">
        <v>USE THIS WHEN</v>
      </c>
      <c r="B5" s="17" t="str">
        <v>Use after reading the FTT decision and account to calculate a possible repayment or claim principal.</v>
      </c>
    </row>
    <row r="6" ht="50" customHeight="1">
      <c r="A6" s="12" t="str">
        <v>DO NOT USE THIS WHEN</v>
      </c>
      <c r="B6" s="17" t="str">
        <v>Do not assume a determination is a payment order, mix whole-building and leaseholder shares, or add interest without a legal basis.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Enter paid, payable and credited amounts, including explicit zeros. Missing inputs leave principal blank. Check the repayment basis and any fee-order creditor and debtor.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Landlord and Tenant Act 1985, section 27A — County Courts Act 1984, section 69</v>
      </c>
    </row>
    <row r="12" ht="50" customHeight="1">
      <c r="A12" s="12" t="str">
        <v>CONTENT REVIEW</v>
      </c>
      <c r="B12" s="17" t="str">
        <v>6 September 2026. Figures checked against the original schedule and sealed County Court order.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1" hidden="0" customWidth="1"/>
    <col min="2" max="2" width="22" hidden="0" customWidth="1"/>
    <col min="3" max="3" width="18" hidden="0" customWidth="1"/>
    <col min="4" max="4" width="17" hidden="0" customWidth="1"/>
    <col min="5" max="5" width="19" hidden="0" customWidth="1"/>
    <col min="6" max="6" width="14" hidden="0" customWidth="1"/>
    <col min="7" max="7" width="18" hidden="0" customWidth="1"/>
    <col min="8" max="8" width="18" hidden="0" customWidth="1"/>
    <col min="9" max="9" width="18" hidden="0" customWidth="1"/>
    <col min="10" max="10" width="17" hidden="0" customWidth="1"/>
    <col min="11" max="11" width="14" hidden="0" customWidth="1"/>
    <col min="12" max="12" width="11" hidden="0" customWidth="1"/>
    <col min="13" max="13" width="16" hidden="0" customWidth="1"/>
    <col min="14" max="14" width="30" hidden="0" customWidth="1"/>
  </cols>
  <sheetData>
    <row r="1" ht="30" customHeight="1">
      <c r="A1" s="3" t="str">
        <v>Repayment calculation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Line ID</v>
      </c>
      <c r="B4" s="18" t="str">
        <v>Year / charge</v>
      </c>
      <c r="C4" s="18" t="str">
        <v>Whole-building amount</v>
      </c>
      <c r="D4" s="18" t="str">
        <v>Leaseholder share %</v>
      </c>
      <c r="E4" s="18" t="str">
        <v>Demanded to leaseholder</v>
      </c>
      <c r="F4" s="18" t="str">
        <v>Paid</v>
      </c>
      <c r="G4" s="18" t="str">
        <v>Determined payable</v>
      </c>
      <c r="H4" s="18" t="str">
        <v>Credits already given</v>
      </c>
      <c r="I4" s="18" t="str">
        <v>Possible principal</v>
      </c>
      <c r="J4" s="18" t="str">
        <v>Payment / interest start</v>
      </c>
      <c r="K4" s="18" t="str">
        <v>Interest end</v>
      </c>
      <c r="L4" s="18" t="str">
        <v>Rate %</v>
      </c>
      <c r="M4" s="18" t="str">
        <v>Interest</v>
      </c>
      <c r="N4" s="18" t="str">
        <v>Notes / source</v>
      </c>
    </row>
    <row r="5">
      <c r="A5" s="47"/>
      <c r="B5" s="47"/>
      <c r="C5" s="48"/>
      <c r="D5" s="49"/>
      <c r="E5" s="22" t="str">
        <f>IF(COUNT(C5,D5)&lt;2,"",ROUND(C5*D5,2))</f>
      </c>
      <c r="F5" s="48"/>
      <c r="G5" s="48"/>
      <c r="H5" s="48"/>
      <c r="I5" s="22" t="str">
        <f>IF(COUNT(F5:H5)&lt;3,"",ROUND(MAX(0,F5-G5-H5),2))</f>
      </c>
      <c r="J5" s="50"/>
      <c r="K5" s="50"/>
      <c r="L5" s="49"/>
      <c r="M5" s="22" t="n">
        <f>IF(COUNT(I5,J5,K5,L5)&lt;4,0,ROUND(I5*L5*(K5-J5)/365,2))</f>
        <v>0</v>
      </c>
      <c r="N5" s="47"/>
    </row>
    <row r="6">
      <c r="A6" s="47"/>
      <c r="B6" s="47"/>
      <c r="C6" s="48"/>
      <c r="D6" s="49"/>
      <c r="E6" s="22" t="str">
        <f>IF(COUNT(C6,D6)&lt;2,"",ROUND(C6*D6,2))</f>
      </c>
      <c r="F6" s="48"/>
      <c r="G6" s="48"/>
      <c r="H6" s="48"/>
      <c r="I6" s="22" t="str">
        <f>IF(COUNT(F6:H6)&lt;3,"",ROUND(MAX(0,F6-G6-H6),2))</f>
      </c>
      <c r="J6" s="50"/>
      <c r="K6" s="50"/>
      <c r="L6" s="49"/>
      <c r="M6" s="22" t="n">
        <f>IF(COUNT(I6,J6,K6,L6)&lt;4,0,ROUND(I6*L6*(K6-J6)/365,2))</f>
        <v>0</v>
      </c>
      <c r="N6" s="47"/>
    </row>
    <row r="7">
      <c r="A7" s="47"/>
      <c r="B7" s="47"/>
      <c r="C7" s="48"/>
      <c r="D7" s="49"/>
      <c r="E7" s="22" t="str">
        <f>IF(COUNT(C7,D7)&lt;2,"",ROUND(C7*D7,2))</f>
      </c>
      <c r="F7" s="48"/>
      <c r="G7" s="48"/>
      <c r="H7" s="48"/>
      <c r="I7" s="22" t="str">
        <f>IF(COUNT(F7:H7)&lt;3,"",ROUND(MAX(0,F7-G7-H7),2))</f>
      </c>
      <c r="J7" s="50"/>
      <c r="K7" s="50"/>
      <c r="L7" s="49"/>
      <c r="M7" s="22" t="n">
        <f>IF(COUNT(I7,J7,K7,L7)&lt;4,0,ROUND(I7*L7*(K7-J7)/365,2))</f>
        <v>0</v>
      </c>
      <c r="N7" s="47"/>
    </row>
    <row r="8">
      <c r="A8" s="47"/>
      <c r="B8" s="47"/>
      <c r="C8" s="48"/>
      <c r="D8" s="49"/>
      <c r="E8" s="22" t="str">
        <f>IF(COUNT(C8,D8)&lt;2,"",ROUND(C8*D8,2))</f>
      </c>
      <c r="F8" s="48"/>
      <c r="G8" s="48"/>
      <c r="H8" s="48"/>
      <c r="I8" s="22" t="str">
        <f>IF(COUNT(F8:H8)&lt;3,"",ROUND(MAX(0,F8-G8-H8),2))</f>
      </c>
      <c r="J8" s="50"/>
      <c r="K8" s="50"/>
      <c r="L8" s="49"/>
      <c r="M8" s="22" t="n">
        <f>IF(COUNT(I8,J8,K8,L8)&lt;4,0,ROUND(I8*L8*(K8-J8)/365,2))</f>
        <v>0</v>
      </c>
      <c r="N8" s="47"/>
    </row>
    <row r="9">
      <c r="A9" s="47"/>
      <c r="B9" s="47"/>
      <c r="C9" s="48"/>
      <c r="D9" s="49"/>
      <c r="E9" s="22" t="str">
        <f>IF(COUNT(C9,D9)&lt;2,"",ROUND(C9*D9,2))</f>
      </c>
      <c r="F9" s="48"/>
      <c r="G9" s="48"/>
      <c r="H9" s="48"/>
      <c r="I9" s="22" t="str">
        <f>IF(COUNT(F9:H9)&lt;3,"",ROUND(MAX(0,F9-G9-H9),2))</f>
      </c>
      <c r="J9" s="50"/>
      <c r="K9" s="50"/>
      <c r="L9" s="49"/>
      <c r="M9" s="22" t="n">
        <f>IF(COUNT(I9,J9,K9,L9)&lt;4,0,ROUND(I9*L9*(K9-J9)/365,2))</f>
        <v>0</v>
      </c>
      <c r="N9" s="47"/>
    </row>
    <row r="10">
      <c r="A10" s="47"/>
      <c r="B10" s="47"/>
      <c r="C10" s="48"/>
      <c r="D10" s="49"/>
      <c r="E10" s="22" t="str">
        <f>IF(COUNT(C10,D10)&lt;2,"",ROUND(C10*D10,2))</f>
      </c>
      <c r="F10" s="48"/>
      <c r="G10" s="48"/>
      <c r="H10" s="48"/>
      <c r="I10" s="22" t="str">
        <f>IF(COUNT(F10:H10)&lt;3,"",ROUND(MAX(0,F10-G10-H10),2))</f>
      </c>
      <c r="J10" s="50"/>
      <c r="K10" s="50"/>
      <c r="L10" s="49"/>
      <c r="M10" s="22" t="n">
        <f>IF(COUNT(I10,J10,K10,L10)&lt;4,0,ROUND(I10*L10*(K10-J10)/365,2))</f>
        <v>0</v>
      </c>
      <c r="N10" s="47"/>
    </row>
    <row r="11">
      <c r="A11" s="47"/>
      <c r="B11" s="47"/>
      <c r="C11" s="48"/>
      <c r="D11" s="49"/>
      <c r="E11" s="22" t="str">
        <f>IF(COUNT(C11,D11)&lt;2,"",ROUND(C11*D11,2))</f>
      </c>
      <c r="F11" s="48"/>
      <c r="G11" s="48"/>
      <c r="H11" s="48"/>
      <c r="I11" s="22" t="str">
        <f>IF(COUNT(F11:H11)&lt;3,"",ROUND(MAX(0,F11-G11-H11),2))</f>
      </c>
      <c r="J11" s="50"/>
      <c r="K11" s="50"/>
      <c r="L11" s="49"/>
      <c r="M11" s="22" t="n">
        <f>IF(COUNT(I11,J11,K11,L11)&lt;4,0,ROUND(I11*L11*(K11-J11)/365,2))</f>
        <v>0</v>
      </c>
      <c r="N11" s="47"/>
    </row>
    <row r="12">
      <c r="A12" s="47"/>
      <c r="B12" s="47"/>
      <c r="C12" s="48"/>
      <c r="D12" s="49"/>
      <c r="E12" s="22" t="str">
        <f>IF(COUNT(C12,D12)&lt;2,"",ROUND(C12*D12,2))</f>
      </c>
      <c r="F12" s="48"/>
      <c r="G12" s="48"/>
      <c r="H12" s="48"/>
      <c r="I12" s="22" t="str">
        <f>IF(COUNT(F12:H12)&lt;3,"",ROUND(MAX(0,F12-G12-H12),2))</f>
      </c>
      <c r="J12" s="50"/>
      <c r="K12" s="50"/>
      <c r="L12" s="49"/>
      <c r="M12" s="22" t="n">
        <f>IF(COUNT(I12,J12,K12,L12)&lt;4,0,ROUND(I12*L12*(K12-J12)/365,2))</f>
        <v>0</v>
      </c>
      <c r="N12" s="47"/>
    </row>
    <row r="13">
      <c r="A13" s="47"/>
      <c r="B13" s="47"/>
      <c r="C13" s="48"/>
      <c r="D13" s="49"/>
      <c r="E13" s="22" t="str">
        <f>IF(COUNT(C13,D13)&lt;2,"",ROUND(C13*D13,2))</f>
      </c>
      <c r="F13" s="48"/>
      <c r="G13" s="48"/>
      <c r="H13" s="48"/>
      <c r="I13" s="22" t="str">
        <f>IF(COUNT(F13:H13)&lt;3,"",ROUND(MAX(0,F13-G13-H13),2))</f>
      </c>
      <c r="J13" s="50"/>
      <c r="K13" s="50"/>
      <c r="L13" s="49"/>
      <c r="M13" s="22" t="n">
        <f>IF(COUNT(I13,J13,K13,L13)&lt;4,0,ROUND(I13*L13*(K13-J13)/365,2))</f>
        <v>0</v>
      </c>
      <c r="N13" s="47"/>
    </row>
    <row r="14">
      <c r="A14" s="47"/>
      <c r="B14" s="47"/>
      <c r="C14" s="48"/>
      <c r="D14" s="49"/>
      <c r="E14" s="22" t="str">
        <f>IF(COUNT(C14,D14)&lt;2,"",ROUND(C14*D14,2))</f>
      </c>
      <c r="F14" s="48"/>
      <c r="G14" s="48"/>
      <c r="H14" s="48"/>
      <c r="I14" s="22" t="str">
        <f>IF(COUNT(F14:H14)&lt;3,"",ROUND(MAX(0,F14-G14-H14),2))</f>
      </c>
      <c r="J14" s="50"/>
      <c r="K14" s="50"/>
      <c r="L14" s="49"/>
      <c r="M14" s="22" t="n">
        <f>IF(COUNT(I14,J14,K14,L14)&lt;4,0,ROUND(I14*L14*(K14-J14)/365,2))</f>
        <v>0</v>
      </c>
      <c r="N14" s="47"/>
    </row>
    <row r="15">
      <c r="A15" s="47"/>
      <c r="B15" s="47"/>
      <c r="C15" s="48"/>
      <c r="D15" s="49"/>
      <c r="E15" s="22" t="str">
        <f>IF(COUNT(C15,D15)&lt;2,"",ROUND(C15*D15,2))</f>
      </c>
      <c r="F15" s="48"/>
      <c r="G15" s="48"/>
      <c r="H15" s="48"/>
      <c r="I15" s="22" t="str">
        <f>IF(COUNT(F15:H15)&lt;3,"",ROUND(MAX(0,F15-G15-H15),2))</f>
      </c>
      <c r="J15" s="50"/>
      <c r="K15" s="50"/>
      <c r="L15" s="49"/>
      <c r="M15" s="22" t="n">
        <f>IF(COUNT(I15,J15,K15,L15)&lt;4,0,ROUND(I15*L15*(K15-J15)/365,2))</f>
        <v>0</v>
      </c>
      <c r="N15" s="47"/>
    </row>
    <row r="16">
      <c r="A16" s="47"/>
      <c r="B16" s="47"/>
      <c r="C16" s="48"/>
      <c r="D16" s="49"/>
      <c r="E16" s="22" t="str">
        <f>IF(COUNT(C16,D16)&lt;2,"",ROUND(C16*D16,2))</f>
      </c>
      <c r="F16" s="48"/>
      <c r="G16" s="48"/>
      <c r="H16" s="48"/>
      <c r="I16" s="22" t="str">
        <f>IF(COUNT(F16:H16)&lt;3,"",ROUND(MAX(0,F16-G16-H16),2))</f>
      </c>
      <c r="J16" s="50"/>
      <c r="K16" s="50"/>
      <c r="L16" s="49"/>
      <c r="M16" s="22" t="n">
        <f>IF(COUNT(I16,J16,K16,L16)&lt;4,0,ROUND(I16*L16*(K16-J16)/365,2))</f>
        <v>0</v>
      </c>
      <c r="N16" s="47"/>
    </row>
    <row r="17">
      <c r="A17" s="47"/>
      <c r="B17" s="47"/>
      <c r="C17" s="48"/>
      <c r="D17" s="49"/>
      <c r="E17" s="22" t="str">
        <f>IF(COUNT(C17,D17)&lt;2,"",ROUND(C17*D17,2))</f>
      </c>
      <c r="F17" s="48"/>
      <c r="G17" s="48"/>
      <c r="H17" s="48"/>
      <c r="I17" s="22" t="str">
        <f>IF(COUNT(F17:H17)&lt;3,"",ROUND(MAX(0,F17-G17-H17),2))</f>
      </c>
      <c r="J17" s="50"/>
      <c r="K17" s="50"/>
      <c r="L17" s="49"/>
      <c r="M17" s="22" t="n">
        <f>IF(COUNT(I17,J17,K17,L17)&lt;4,0,ROUND(I17*L17*(K17-J17)/365,2))</f>
        <v>0</v>
      </c>
      <c r="N17" s="47"/>
    </row>
    <row r="18">
      <c r="A18" s="47"/>
      <c r="B18" s="47"/>
      <c r="C18" s="48"/>
      <c r="D18" s="49"/>
      <c r="E18" s="22" t="str">
        <f>IF(COUNT(C18,D18)&lt;2,"",ROUND(C18*D18,2))</f>
      </c>
      <c r="F18" s="48"/>
      <c r="G18" s="48"/>
      <c r="H18" s="48"/>
      <c r="I18" s="22" t="str">
        <f>IF(COUNT(F18:H18)&lt;3,"",ROUND(MAX(0,F18-G18-H18),2))</f>
      </c>
      <c r="J18" s="50"/>
      <c r="K18" s="50"/>
      <c r="L18" s="49"/>
      <c r="M18" s="22" t="n">
        <f>IF(COUNT(I18,J18,K18,L18)&lt;4,0,ROUND(I18*L18*(K18-J18)/365,2))</f>
        <v>0</v>
      </c>
      <c r="N18" s="47"/>
    </row>
    <row r="19">
      <c r="A19" s="47"/>
      <c r="B19" s="47"/>
      <c r="C19" s="48"/>
      <c r="D19" s="49"/>
      <c r="E19" s="22" t="str">
        <f>IF(COUNT(C19,D19)&lt;2,"",ROUND(C19*D19,2))</f>
      </c>
      <c r="F19" s="48"/>
      <c r="G19" s="48"/>
      <c r="H19" s="48"/>
      <c r="I19" s="22" t="str">
        <f>IF(COUNT(F19:H19)&lt;3,"",ROUND(MAX(0,F19-G19-H19),2))</f>
      </c>
      <c r="J19" s="50"/>
      <c r="K19" s="50"/>
      <c r="L19" s="49"/>
      <c r="M19" s="22" t="n">
        <f>IF(COUNT(I19,J19,K19,L19)&lt;4,0,ROUND(I19*L19*(K19-J19)/365,2))</f>
        <v>0</v>
      </c>
      <c r="N19" s="47"/>
    </row>
    <row r="20">
      <c r="A20" s="47"/>
      <c r="B20" s="47"/>
      <c r="C20" s="48"/>
      <c r="D20" s="49"/>
      <c r="E20" s="22" t="str">
        <f>IF(COUNT(C20,D20)&lt;2,"",ROUND(C20*D20,2))</f>
      </c>
      <c r="F20" s="48"/>
      <c r="G20" s="48"/>
      <c r="H20" s="48"/>
      <c r="I20" s="22" t="str">
        <f>IF(COUNT(F20:H20)&lt;3,"",ROUND(MAX(0,F20-G20-H20),2))</f>
      </c>
      <c r="J20" s="50"/>
      <c r="K20" s="50"/>
      <c r="L20" s="49"/>
      <c r="M20" s="22" t="n">
        <f>IF(COUNT(I20,J20,K20,L20)&lt;4,0,ROUND(I20*L20*(K20-J20)/365,2))</f>
        <v>0</v>
      </c>
      <c r="N20" s="47"/>
    </row>
    <row r="21">
      <c r="A21" s="47"/>
      <c r="B21" s="47"/>
      <c r="C21" s="48"/>
      <c r="D21" s="49"/>
      <c r="E21" s="22" t="str">
        <f>IF(COUNT(C21,D21)&lt;2,"",ROUND(C21*D21,2))</f>
      </c>
      <c r="F21" s="48"/>
      <c r="G21" s="48"/>
      <c r="H21" s="48"/>
      <c r="I21" s="22" t="str">
        <f>IF(COUNT(F21:H21)&lt;3,"",ROUND(MAX(0,F21-G21-H21),2))</f>
      </c>
      <c r="J21" s="50"/>
      <c r="K21" s="50"/>
      <c r="L21" s="49"/>
      <c r="M21" s="22" t="n">
        <f>IF(COUNT(I21,J21,K21,L21)&lt;4,0,ROUND(I21*L21*(K21-J21)/365,2))</f>
        <v>0</v>
      </c>
      <c r="N21" s="47"/>
    </row>
    <row r="22">
      <c r="A22" s="47"/>
      <c r="B22" s="47"/>
      <c r="C22" s="48"/>
      <c r="D22" s="49"/>
      <c r="E22" s="22" t="str">
        <f>IF(COUNT(C22,D22)&lt;2,"",ROUND(C22*D22,2))</f>
      </c>
      <c r="F22" s="48"/>
      <c r="G22" s="48"/>
      <c r="H22" s="48"/>
      <c r="I22" s="22" t="str">
        <f>IF(COUNT(F22:H22)&lt;3,"",ROUND(MAX(0,F22-G22-H22),2))</f>
      </c>
      <c r="J22" s="50"/>
      <c r="K22" s="50"/>
      <c r="L22" s="49"/>
      <c r="M22" s="22" t="n">
        <f>IF(COUNT(I22,J22,K22,L22)&lt;4,0,ROUND(I22*L22*(K22-J22)/365,2))</f>
        <v>0</v>
      </c>
      <c r="N22" s="47"/>
    </row>
    <row r="23">
      <c r="A23" s="47"/>
      <c r="B23" s="47"/>
      <c r="C23" s="48"/>
      <c r="D23" s="49"/>
      <c r="E23" s="22" t="str">
        <f>IF(COUNT(C23,D23)&lt;2,"",ROUND(C23*D23,2))</f>
      </c>
      <c r="F23" s="48"/>
      <c r="G23" s="48"/>
      <c r="H23" s="48"/>
      <c r="I23" s="22" t="str">
        <f>IF(COUNT(F23:H23)&lt;3,"",ROUND(MAX(0,F23-G23-H23),2))</f>
      </c>
      <c r="J23" s="50"/>
      <c r="K23" s="50"/>
      <c r="L23" s="49"/>
      <c r="M23" s="22" t="n">
        <f>IF(COUNT(I23,J23,K23,L23)&lt;4,0,ROUND(I23*L23*(K23-J23)/365,2))</f>
        <v>0</v>
      </c>
      <c r="N23" s="47"/>
    </row>
    <row r="24">
      <c r="A24" s="47"/>
      <c r="B24" s="47"/>
      <c r="C24" s="48"/>
      <c r="D24" s="49"/>
      <c r="E24" s="22" t="str">
        <f>IF(COUNT(C24,D24)&lt;2,"",ROUND(C24*D24,2))</f>
      </c>
      <c r="F24" s="48"/>
      <c r="G24" s="48"/>
      <c r="H24" s="48"/>
      <c r="I24" s="22" t="str">
        <f>IF(COUNT(F24:H24)&lt;3,"",ROUND(MAX(0,F24-G24-H24),2))</f>
      </c>
      <c r="J24" s="50"/>
      <c r="K24" s="50"/>
      <c r="L24" s="49"/>
      <c r="M24" s="22" t="n">
        <f>IF(COUNT(I24,J24,K24,L24)&lt;4,0,ROUND(I24*L24*(K24-J24)/365,2))</f>
        <v>0</v>
      </c>
      <c r="N24" s="47"/>
    </row>
    <row r="25">
      <c r="A25" s="47"/>
      <c r="B25" s="47"/>
      <c r="C25" s="48"/>
      <c r="D25" s="49"/>
      <c r="E25" s="22" t="str">
        <f>IF(COUNT(C25,D25)&lt;2,"",ROUND(C25*D25,2))</f>
      </c>
      <c r="F25" s="48"/>
      <c r="G25" s="48"/>
      <c r="H25" s="48"/>
      <c r="I25" s="22" t="str">
        <f>IF(COUNT(F25:H25)&lt;3,"",ROUND(MAX(0,F25-G25-H25),2))</f>
      </c>
      <c r="J25" s="50"/>
      <c r="K25" s="50"/>
      <c r="L25" s="49"/>
      <c r="M25" s="22" t="n">
        <f>IF(COUNT(I25,J25,K25,L25)&lt;4,0,ROUND(I25*L25*(K25-J25)/365,2))</f>
        <v>0</v>
      </c>
      <c r="N25" s="47"/>
    </row>
    <row r="26">
      <c r="A26" s="47"/>
      <c r="B26" s="47"/>
      <c r="C26" s="48"/>
      <c r="D26" s="49"/>
      <c r="E26" s="22" t="str">
        <f>IF(COUNT(C26,D26)&lt;2,"",ROUND(C26*D26,2))</f>
      </c>
      <c r="F26" s="48"/>
      <c r="G26" s="48"/>
      <c r="H26" s="48"/>
      <c r="I26" s="22" t="str">
        <f>IF(COUNT(F26:H26)&lt;3,"",ROUND(MAX(0,F26-G26-H26),2))</f>
      </c>
      <c r="J26" s="50"/>
      <c r="K26" s="50"/>
      <c r="L26" s="49"/>
      <c r="M26" s="22" t="n">
        <f>IF(COUNT(I26,J26,K26,L26)&lt;4,0,ROUND(I26*L26*(K26-J26)/365,2))</f>
        <v>0</v>
      </c>
      <c r="N26" s="47"/>
    </row>
    <row r="27">
      <c r="A27" s="47"/>
      <c r="B27" s="47"/>
      <c r="C27" s="48"/>
      <c r="D27" s="49"/>
      <c r="E27" s="22" t="str">
        <f>IF(COUNT(C27,D27)&lt;2,"",ROUND(C27*D27,2))</f>
      </c>
      <c r="F27" s="48"/>
      <c r="G27" s="48"/>
      <c r="H27" s="48"/>
      <c r="I27" s="22" t="str">
        <f>IF(COUNT(F27:H27)&lt;3,"",ROUND(MAX(0,F27-G27-H27),2))</f>
      </c>
      <c r="J27" s="50"/>
      <c r="K27" s="50"/>
      <c r="L27" s="49"/>
      <c r="M27" s="22" t="n">
        <f>IF(COUNT(I27,J27,K27,L27)&lt;4,0,ROUND(I27*L27*(K27-J27)/365,2))</f>
        <v>0</v>
      </c>
      <c r="N27" s="47"/>
    </row>
    <row r="28">
      <c r="A28" s="47"/>
      <c r="B28" s="47"/>
      <c r="C28" s="48"/>
      <c r="D28" s="49"/>
      <c r="E28" s="22" t="str">
        <f>IF(COUNT(C28,D28)&lt;2,"",ROUND(C28*D28,2))</f>
      </c>
      <c r="F28" s="48"/>
      <c r="G28" s="48"/>
      <c r="H28" s="48"/>
      <c r="I28" s="22" t="str">
        <f>IF(COUNT(F28:H28)&lt;3,"",ROUND(MAX(0,F28-G28-H28),2))</f>
      </c>
      <c r="J28" s="50"/>
      <c r="K28" s="50"/>
      <c r="L28" s="49"/>
      <c r="M28" s="22" t="n">
        <f>IF(COUNT(I28,J28,K28,L28)&lt;4,0,ROUND(I28*L28*(K28-J28)/365,2))</f>
        <v>0</v>
      </c>
      <c r="N28" s="47"/>
    </row>
    <row r="30">
      <c r="A30" s="10" t="str">
        <v>CHECKED TOTALS</v>
      </c>
      <c r="B30" s="10"/>
      <c r="C30" s="10"/>
      <c r="D30" s="10"/>
      <c r="E30" s="24" t="n">
        <f>SUM(E5:E28)</f>
        <v>0</v>
      </c>
      <c r="F30" s="24" t="n">
        <f>SUM(F5:F28)</f>
        <v>0</v>
      </c>
      <c r="G30" s="24" t="n">
        <f>SUM(G5:G28)</f>
        <v>0</v>
      </c>
      <c r="H30" s="24" t="n">
        <f>SUM(H5:H28)</f>
        <v>0</v>
      </c>
      <c r="I30" s="24" t="n">
        <f>IF(COUNT(I5:I28)&lt;COUNT(F5:F28),"",SUM(I5:I28))</f>
        <v>0</v>
      </c>
      <c r="J30" s="10"/>
      <c r="K30" s="10"/>
      <c r="L30" s="10"/>
      <c r="M30" s="24" t="n">
        <f>SUM(M5:M28)</f>
        <v>0</v>
      </c>
      <c r="N30" s="10"/>
    </row>
    <row r="32" ht="36" customHeight="1">
      <c r="A32" s="28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N1"/>
    <mergeCell ref="A2:N2"/>
    <mergeCell ref="A32:N32"/>
    <mergeCell ref="A33:N33"/>
  </mergeCell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096f313744484a8c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1" hidden="0" customWidth="1"/>
    <col min="2" max="2" width="22" hidden="0" customWidth="1"/>
    <col min="3" max="3" width="18" hidden="0" customWidth="1"/>
    <col min="4" max="4" width="17" hidden="0" customWidth="1"/>
    <col min="5" max="5" width="19" hidden="0" customWidth="1"/>
    <col min="6" max="6" width="14" hidden="0" customWidth="1"/>
    <col min="7" max="7" width="18" hidden="0" customWidth="1"/>
    <col min="8" max="8" width="18" hidden="0" customWidth="1"/>
    <col min="9" max="9" width="18" hidden="0" customWidth="1"/>
    <col min="10" max="10" width="17" hidden="0" customWidth="1"/>
    <col min="11" max="11" width="14" hidden="0" customWidth="1"/>
    <col min="12" max="12" width="11" hidden="0" customWidth="1"/>
    <col min="13" max="13" width="16" hidden="0" customWidth="1"/>
    <col min="14" max="14" width="30" hidden="0" customWidth="1"/>
  </cols>
  <sheetData>
    <row r="1" ht="30" customHeight="1">
      <c r="A1" s="3" t="str">
        <v>Repayment calculation</v>
      </c>
    </row>
    <row r="2" ht="30" customHeight="1">
      <c r="A2" s="7" t="str">
        <v>Source-based example: combined service-charge adjustment and the claimant’s share of tribunal-fee reimbursement.</v>
      </c>
    </row>
    <row r="4" ht="34" customHeight="1">
      <c r="A4" s="18" t="str">
        <v>Line ID</v>
      </c>
      <c r="B4" s="18" t="str">
        <v>Year / charge</v>
      </c>
      <c r="C4" s="18" t="str">
        <v>Whole-building amount</v>
      </c>
      <c r="D4" s="18" t="str">
        <v>Leaseholder share %</v>
      </c>
      <c r="E4" s="18" t="str">
        <v>Demanded to leaseholder</v>
      </c>
      <c r="F4" s="18" t="str">
        <v>Paid</v>
      </c>
      <c r="G4" s="18" t="str">
        <v>Determined payable</v>
      </c>
      <c r="H4" s="18" t="str">
        <v>Credits already given</v>
      </c>
      <c r="I4" s="18" t="str">
        <v>Possible principal</v>
      </c>
      <c r="J4" s="18" t="str">
        <v>Payment / interest start</v>
      </c>
      <c r="K4" s="18" t="str">
        <v>Interest end</v>
      </c>
      <c r="L4" s="18" t="str">
        <v>Rate %</v>
      </c>
      <c r="M4" s="18" t="str">
        <v>Interest</v>
      </c>
      <c r="N4" s="18" t="str">
        <v>Notes / source</v>
      </c>
    </row>
    <row r="5">
      <c r="A5" s="47" t="str">
        <v>CAL-01</v>
      </c>
      <c r="B5" s="47" t="str">
        <v>2021/22–2023/24 adjustments</v>
      </c>
      <c r="C5" s="48" t="n">
        <v>8016.93</v>
      </c>
      <c r="D5" s="49" t="n">
        <v>0.4</v>
      </c>
      <c r="E5" s="22" t="n">
        <f>IF(COUNT(C5,D5)&lt;2,"",ROUND(C5*D5,2))</f>
        <v>3206.77</v>
      </c>
      <c r="F5" s="48" t="n">
        <v>3206.77</v>
      </c>
      <c r="G5" s="48" t="n">
        <v>0</v>
      </c>
      <c r="H5" s="48" t="n">
        <v>0</v>
      </c>
      <c r="I5" s="22" t="n">
        <f>IF(COUNT(F5:H5)&lt;3,"",ROUND(MAX(0,F5-G5-H5),2))</f>
        <v>3206.77</v>
      </c>
      <c r="J5" s="50"/>
      <c r="K5" s="50"/>
      <c r="L5" s="49" t="n">
        <v>0</v>
      </c>
      <c r="M5" s="22" t="n">
        <f>IF(COUNT(I5,J5,K5,L5)&lt;4,0,ROUND(I5*L5*(K5-J5)/365,2))</f>
        <v>0</v>
      </c>
      <c r="N5" s="47" t="str">
        <v>F9 source schedule: total the three annual adjustments, then apply 40%. These are net adjustments, not the full annual payments.</v>
      </c>
    </row>
    <row r="6">
      <c r="A6" s="47" t="str">
        <v>CAL-02</v>
      </c>
      <c r="B6" s="47" t="str">
        <v>FTT fee reimbursement</v>
      </c>
      <c r="C6" s="48" t="n">
        <v>300</v>
      </c>
      <c r="D6" s="49" t="n">
        <v>0.4</v>
      </c>
      <c r="E6" s="22" t="n">
        <f>IF(COUNT(C6,D6)&lt;2,"",ROUND(C6*D6,2))</f>
        <v>120</v>
      </c>
      <c r="F6" s="48" t="n">
        <v>120</v>
      </c>
      <c r="G6" s="48" t="n">
        <v>0</v>
      </c>
      <c r="H6" s="48" t="n">
        <v>0</v>
      </c>
      <c r="I6" s="22" t="n">
        <f>IF(COUNT(F6:H6)&lt;3,"",ROUND(MAX(0,F6-G6-H6),2))</f>
        <v>120</v>
      </c>
      <c r="J6" s="50"/>
      <c r="K6" s="50"/>
      <c r="L6" s="49" t="n">
        <v>0</v>
      </c>
      <c r="M6" s="22" t="n">
        <f>IF(COUNT(I6,J6,K6,L6)&lt;4,0,ROUND(I6*L6*(K6-J6)/365,2))</f>
        <v>0</v>
      </c>
      <c r="N6" s="47" t="str">
        <v>£300 ordered on 19 January 2024; claimant’s 40% share is £120. County Court order includes this component.</v>
      </c>
    </row>
    <row r="7">
      <c r="A7" s="47"/>
      <c r="B7" s="47"/>
      <c r="C7" s="48"/>
      <c r="D7" s="49"/>
      <c r="E7" s="22" t="str">
        <f>IF(COUNT(C7,D7)&lt;2,"",ROUND(C7*D7,2))</f>
      </c>
      <c r="F7" s="48"/>
      <c r="G7" s="48"/>
      <c r="H7" s="48"/>
      <c r="I7" s="22" t="str">
        <f>IF(COUNT(F7:H7)&lt;3,"",ROUND(MAX(0,F7-G7-H7),2))</f>
      </c>
      <c r="J7" s="50"/>
      <c r="K7" s="50"/>
      <c r="L7" s="49"/>
      <c r="M7" s="22" t="n">
        <f>IF(COUNT(I7,J7,K7,L7)&lt;4,0,ROUND(I7*L7*(K7-J7)/365,2))</f>
        <v>0</v>
      </c>
      <c r="N7" s="47"/>
    </row>
    <row r="8">
      <c r="A8" s="47"/>
      <c r="B8" s="47"/>
      <c r="C8" s="48"/>
      <c r="D8" s="49"/>
      <c r="E8" s="22" t="str">
        <f>IF(COUNT(C8,D8)&lt;2,"",ROUND(C8*D8,2))</f>
      </c>
      <c r="F8" s="48"/>
      <c r="G8" s="48"/>
      <c r="H8" s="48"/>
      <c r="I8" s="22" t="str">
        <f>IF(COUNT(F8:H8)&lt;3,"",ROUND(MAX(0,F8-G8-H8),2))</f>
      </c>
      <c r="J8" s="50"/>
      <c r="K8" s="50"/>
      <c r="L8" s="49"/>
      <c r="M8" s="22" t="n">
        <f>IF(COUNT(I8,J8,K8,L8)&lt;4,0,ROUND(I8*L8*(K8-J8)/365,2))</f>
        <v>0</v>
      </c>
      <c r="N8" s="47"/>
    </row>
    <row r="10">
      <c r="A10" s="51" t="str">
        <v>CHECKED TOTALS</v>
      </c>
      <c r="B10" s="51"/>
      <c r="C10" s="51"/>
      <c r="D10" s="51"/>
      <c r="E10" s="24" t="n">
        <f>SUM(E5:E8)</f>
        <v>3326.77</v>
      </c>
      <c r="F10" s="24" t="n">
        <f>SUM(F5:F8)</f>
        <v>3326.77</v>
      </c>
      <c r="G10" s="24" t="n">
        <f>SUM(G5:G8)</f>
        <v>0</v>
      </c>
      <c r="H10" s="24" t="n">
        <f>SUM(H5:H8)</f>
        <v>0</v>
      </c>
      <c r="I10" s="24" t="n">
        <f>IF(COUNT(I5:I8)&lt;COUNT(F5:F8),"",SUM(I5:I8))</f>
        <v>3326.77</v>
      </c>
      <c r="J10" s="51"/>
      <c r="K10" s="51"/>
      <c r="L10" s="51"/>
      <c r="M10" s="24" t="n">
        <f>SUM(M5:M8)</f>
        <v>0</v>
      </c>
      <c r="N10" s="51"/>
    </row>
    <row r="12" ht="36" customHeight="1">
      <c r="A12" s="52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N1"/>
    <mergeCell ref="A2:N2"/>
    <mergeCell ref="A12:N12"/>
    <mergeCell ref="A13:N13"/>
  </mergeCell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c4357edad6624211"/>
  </tableParts>
</worksheet>
</file>